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ianbuttrose/Desktop/Annualised Salary/"/>
    </mc:Choice>
  </mc:AlternateContent>
  <xr:revisionPtr revIDLastSave="0" documentId="13_ncr:1_{15D21F4B-D191-794C-9031-1372A6AC4851}" xr6:coauthVersionLast="45" xr6:coauthVersionMax="45" xr10:uidLastSave="{00000000-0000-0000-0000-000000000000}"/>
  <bookViews>
    <workbookView xWindow="960" yWindow="520" windowWidth="24640" windowHeight="13480" xr2:uid="{F0773D64-60E9-B24B-91A5-A69B90D050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B9" i="1"/>
  <c r="D16" i="1" s="1"/>
  <c r="D17" i="1" l="1"/>
  <c r="K8" i="1"/>
  <c r="J8" i="1"/>
  <c r="D10" i="1" l="1"/>
  <c r="F10" i="1" s="1"/>
  <c r="J10" i="1" s="1"/>
  <c r="F17" i="1" l="1"/>
  <c r="G17" i="1" s="1"/>
  <c r="H16" i="1"/>
  <c r="I16" i="1" s="1"/>
  <c r="F16" i="1"/>
  <c r="G16" i="1" s="1"/>
  <c r="H10" i="1"/>
  <c r="J16" i="1" l="1"/>
  <c r="K10" i="1"/>
  <c r="L10" i="1" s="1"/>
  <c r="K16" i="1"/>
  <c r="L16" i="1" s="1"/>
  <c r="H4" i="1" s="1"/>
</calcChain>
</file>

<file path=xl/sharedStrings.xml><?xml version="1.0" encoding="utf-8"?>
<sst xmlns="http://schemas.openxmlformats.org/spreadsheetml/2006/main" count="31" uniqueCount="30">
  <si>
    <t>Annual Leave Loading</t>
  </si>
  <si>
    <t>Super Contribution</t>
  </si>
  <si>
    <t>Min Annual Base Wage</t>
  </si>
  <si>
    <t>Minimum Annual Wage</t>
  </si>
  <si>
    <t>Base Hours per week</t>
  </si>
  <si>
    <t>Minimum Weekly Wage</t>
  </si>
  <si>
    <t>Annual Wage no Super</t>
  </si>
  <si>
    <t>Annual Wage with super (on ALL)</t>
  </si>
  <si>
    <t>Superannuation Contribution (MAW + ALL)</t>
  </si>
  <si>
    <t>OT and Meal Super Contribution</t>
  </si>
  <si>
    <t>Average Overtime per week</t>
  </si>
  <si>
    <t>Meal Allowance Award Rate $</t>
  </si>
  <si>
    <t>Weeks per annum</t>
  </si>
  <si>
    <t>Annual Leave Hours per annum</t>
  </si>
  <si>
    <t>Minimum Hourly Rate</t>
  </si>
  <si>
    <t>Overtime Payment and Allowances</t>
  </si>
  <si>
    <t>Average Hours Worked per week</t>
  </si>
  <si>
    <t>Annual Wage incorporates super on OT and Meal allowances.</t>
  </si>
  <si>
    <t xml:space="preserve">Note : Super Contribution - based on Min Annual Wage and includes annual leave loading - if regarded as OTE. </t>
  </si>
  <si>
    <t>Employee Variable Data</t>
  </si>
  <si>
    <t>Min Weekly Wage or MWW</t>
  </si>
  <si>
    <t>Annualised Wage Calculator</t>
  </si>
  <si>
    <t>OT Rate is 1.5x if under 2hrs per day, 2 x if greater.</t>
  </si>
  <si>
    <t xml:space="preserve">Overtime Rate </t>
  </si>
  <si>
    <t>Avg Weekly Overtime Hours</t>
  </si>
  <si>
    <t>Weekly Overtime value</t>
  </si>
  <si>
    <t xml:space="preserve">Annual Overtime value </t>
  </si>
  <si>
    <t>Meal Allowance per annum</t>
  </si>
  <si>
    <t>Meals  Per Week</t>
  </si>
  <si>
    <t>Total Annual Wage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</si>
</sst>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8"/>
      <color theme="0"/>
      <name val="Al Nile"/>
      <charset val="178"/>
    </font>
    <font>
      <sz val="12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20"/>
      <color theme="4" tint="-0.499984740745262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2" xfId="0" applyFill="1" applyBorder="1"/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/>
    <xf numFmtId="44" fontId="7" fillId="3" borderId="0" xfId="0" applyNumberFormat="1" applyFont="1" applyFill="1"/>
    <xf numFmtId="0" fontId="7" fillId="3" borderId="0" xfId="0" applyFont="1" applyFill="1"/>
    <xf numFmtId="0" fontId="0" fillId="4" borderId="0" xfId="0" applyFill="1"/>
    <xf numFmtId="0" fontId="6" fillId="4" borderId="0" xfId="0" applyFont="1" applyFill="1"/>
    <xf numFmtId="0" fontId="4" fillId="4" borderId="0" xfId="0" applyFont="1" applyFill="1"/>
    <xf numFmtId="44" fontId="6" fillId="4" borderId="0" xfId="0" applyNumberFormat="1" applyFont="1" applyFill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center"/>
    </xf>
    <xf numFmtId="0" fontId="0" fillId="3" borderId="0" xfId="0" applyFill="1" applyBorder="1"/>
    <xf numFmtId="0" fontId="0" fillId="0" borderId="0" xfId="0" applyFill="1"/>
    <xf numFmtId="0" fontId="8" fillId="5" borderId="4" xfId="0" applyFont="1" applyFill="1" applyBorder="1" applyAlignment="1">
      <alignment horizontal="right" vertical="center"/>
    </xf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6" xfId="0" applyFont="1" applyFill="1" applyBorder="1" applyAlignment="1">
      <alignment vertical="center"/>
    </xf>
    <xf numFmtId="10" fontId="2" fillId="5" borderId="7" xfId="0" applyNumberFormat="1" applyFont="1" applyFill="1" applyBorder="1" applyAlignment="1">
      <alignment vertical="center"/>
    </xf>
    <xf numFmtId="0" fontId="2" fillId="5" borderId="8" xfId="0" applyFont="1" applyFill="1" applyBorder="1"/>
    <xf numFmtId="0" fontId="2" fillId="5" borderId="9" xfId="0" applyFont="1" applyFill="1" applyBorder="1"/>
    <xf numFmtId="10" fontId="2" fillId="5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44" fontId="1" fillId="0" borderId="7" xfId="1" applyFont="1" applyFill="1" applyBorder="1" applyAlignment="1">
      <alignment horizontal="center"/>
    </xf>
    <xf numFmtId="10" fontId="4" fillId="2" borderId="2" xfId="0" applyNumberFormat="1" applyFont="1" applyFill="1" applyBorder="1" applyAlignment="1">
      <alignment horizontal="center"/>
    </xf>
    <xf numFmtId="0" fontId="0" fillId="6" borderId="2" xfId="0" applyFill="1" applyBorder="1"/>
    <xf numFmtId="10" fontId="0" fillId="6" borderId="2" xfId="0" applyNumberFormat="1" applyFill="1" applyBorder="1"/>
    <xf numFmtId="44" fontId="4" fillId="6" borderId="3" xfId="1" applyFont="1" applyFill="1" applyBorder="1"/>
    <xf numFmtId="0" fontId="4" fillId="6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/>
    </xf>
    <xf numFmtId="0" fontId="4" fillId="6" borderId="2" xfId="0" applyFont="1" applyFill="1" applyBorder="1" applyAlignment="1">
      <alignment horizontal="center"/>
    </xf>
    <xf numFmtId="44" fontId="4" fillId="6" borderId="2" xfId="1" applyFont="1" applyFill="1" applyBorder="1"/>
    <xf numFmtId="44" fontId="4" fillId="6" borderId="2" xfId="0" applyNumberFormat="1" applyFont="1" applyFill="1" applyBorder="1"/>
    <xf numFmtId="44" fontId="5" fillId="6" borderId="2" xfId="0" applyNumberFormat="1" applyFont="1" applyFill="1" applyBorder="1"/>
    <xf numFmtId="44" fontId="4" fillId="6" borderId="3" xfId="0" applyNumberFormat="1" applyFont="1" applyFill="1" applyBorder="1"/>
    <xf numFmtId="0" fontId="4" fillId="6" borderId="3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127000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EB4DDA-9CB5-124B-8FEE-5CD0599FE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35300" cy="1003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D8B8E-593D-B045-B1EF-6CF8D4E5B76C}">
  <dimension ref="A1:N23"/>
  <sheetViews>
    <sheetView tabSelected="1" workbookViewId="0">
      <selection activeCell="N13" sqref="N13"/>
    </sheetView>
  </sheetViews>
  <sheetFormatPr baseColWidth="10" defaultRowHeight="16" x14ac:dyDescent="0.2"/>
  <cols>
    <col min="1" max="1" width="28.5" customWidth="1"/>
    <col min="2" max="2" width="9.6640625" customWidth="1"/>
    <col min="3" max="3" width="5" customWidth="1"/>
    <col min="7" max="7" width="12.33203125" customWidth="1"/>
    <col min="8" max="8" width="15.1640625" customWidth="1"/>
    <col min="9" max="9" width="12.5" customWidth="1"/>
    <col min="10" max="10" width="12.33203125" customWidth="1"/>
    <col min="11" max="11" width="14.5" customWidth="1"/>
    <col min="12" max="12" width="15.6640625" customWidth="1"/>
    <col min="13" max="13" width="11.5" bestFit="1" customWidth="1"/>
  </cols>
  <sheetData>
    <row r="1" spans="1:14" ht="14" customHeight="1" x14ac:dyDescent="0.2">
      <c r="A1" s="12"/>
      <c r="B1" s="1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44" x14ac:dyDescent="0.8">
      <c r="A2" s="12"/>
      <c r="B2" s="12"/>
      <c r="C2" s="2"/>
      <c r="D2" s="2"/>
      <c r="E2" s="2"/>
      <c r="F2" s="2"/>
      <c r="G2" s="3" t="s">
        <v>21</v>
      </c>
      <c r="H2" s="2"/>
      <c r="I2" s="2"/>
      <c r="J2" s="7"/>
      <c r="K2" s="7"/>
      <c r="L2" s="12"/>
    </row>
    <row r="3" spans="1:14" ht="21" customHeight="1" x14ac:dyDescent="0.2">
      <c r="A3" s="12"/>
      <c r="B3" s="1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ht="21" x14ac:dyDescent="0.25">
      <c r="A4" s="12"/>
      <c r="B4" s="12"/>
      <c r="C4" s="12"/>
      <c r="D4" s="12"/>
      <c r="E4" s="7"/>
      <c r="F4" s="7" t="s">
        <v>29</v>
      </c>
      <c r="G4" s="12"/>
      <c r="H4" s="6">
        <f>L16</f>
        <v>41929.542900000008</v>
      </c>
      <c r="I4" s="12"/>
      <c r="J4" s="12"/>
      <c r="K4" s="12"/>
      <c r="L4" s="12"/>
    </row>
    <row r="5" spans="1:14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4" ht="17" thickBo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4" ht="51" x14ac:dyDescent="0.2">
      <c r="A7" s="16" t="s">
        <v>19</v>
      </c>
      <c r="B7" s="17"/>
      <c r="C7" s="12"/>
      <c r="D7" s="4" t="s">
        <v>5</v>
      </c>
      <c r="E7" s="4" t="s">
        <v>4</v>
      </c>
      <c r="F7" s="4" t="s">
        <v>14</v>
      </c>
      <c r="G7" s="4" t="s">
        <v>12</v>
      </c>
      <c r="H7" s="4" t="s">
        <v>2</v>
      </c>
      <c r="I7" s="4" t="s">
        <v>13</v>
      </c>
      <c r="J7" s="4" t="s">
        <v>0</v>
      </c>
      <c r="K7" s="4" t="s">
        <v>8</v>
      </c>
      <c r="L7" s="4" t="s">
        <v>3</v>
      </c>
      <c r="N7" s="15"/>
    </row>
    <row r="8" spans="1:14" x14ac:dyDescent="0.2">
      <c r="A8" s="18" t="s">
        <v>16</v>
      </c>
      <c r="B8" s="26">
        <v>38</v>
      </c>
      <c r="C8" s="12"/>
      <c r="D8" s="1"/>
      <c r="E8" s="5"/>
      <c r="F8" s="5"/>
      <c r="G8" s="5"/>
      <c r="H8" s="5"/>
      <c r="I8" s="5"/>
      <c r="J8" s="28">
        <f>B14</f>
        <v>0.17499999999999999</v>
      </c>
      <c r="K8" s="28">
        <f>B15</f>
        <v>9.5000000000000001E-2</v>
      </c>
      <c r="L8" s="5"/>
    </row>
    <row r="9" spans="1:14" x14ac:dyDescent="0.2">
      <c r="A9" s="18" t="s">
        <v>10</v>
      </c>
      <c r="B9" s="19">
        <f>IF(B8-38&lt;0,0,B8-38)</f>
        <v>0</v>
      </c>
      <c r="C9" s="12"/>
      <c r="D9" s="29"/>
      <c r="E9" s="29"/>
      <c r="F9" s="29"/>
      <c r="G9" s="29"/>
      <c r="H9" s="29"/>
      <c r="I9" s="29"/>
      <c r="J9" s="30"/>
      <c r="K9" s="30"/>
      <c r="L9" s="29"/>
    </row>
    <row r="10" spans="1:14" x14ac:dyDescent="0.2">
      <c r="A10" s="18"/>
      <c r="B10" s="20"/>
      <c r="C10" s="12"/>
      <c r="D10" s="31">
        <f>B11</f>
        <v>726.6</v>
      </c>
      <c r="E10" s="32">
        <f>IF(B8&lt;38,0,38)</f>
        <v>38</v>
      </c>
      <c r="F10" s="31">
        <f>D10/E10</f>
        <v>19.121052631578948</v>
      </c>
      <c r="G10" s="32">
        <v>52</v>
      </c>
      <c r="H10" s="31">
        <f>F10*E10*G10</f>
        <v>37783.200000000004</v>
      </c>
      <c r="I10" s="32">
        <v>152</v>
      </c>
      <c r="J10" s="31">
        <f>F10*I10*J8</f>
        <v>508.62</v>
      </c>
      <c r="K10" s="31">
        <f>(H10+J10)*K8</f>
        <v>3637.7229000000007</v>
      </c>
      <c r="L10" s="31">
        <f>H10+J10+K10</f>
        <v>41929.542900000008</v>
      </c>
    </row>
    <row r="11" spans="1:14" x14ac:dyDescent="0.2">
      <c r="A11" s="18" t="s">
        <v>20</v>
      </c>
      <c r="B11" s="27">
        <v>726.6</v>
      </c>
      <c r="C11" s="12"/>
      <c r="D11" s="2"/>
      <c r="E11" s="2"/>
      <c r="F11" s="2"/>
      <c r="G11" s="2"/>
      <c r="H11" s="2"/>
      <c r="I11" s="2"/>
      <c r="J11" s="2"/>
      <c r="K11" s="2"/>
      <c r="L11" s="2"/>
    </row>
    <row r="12" spans="1:14" ht="21" x14ac:dyDescent="0.25">
      <c r="A12" s="18"/>
      <c r="B12" s="20"/>
      <c r="C12" s="12"/>
      <c r="D12" s="2"/>
      <c r="E12" s="2"/>
      <c r="F12" s="2"/>
      <c r="G12" s="2"/>
      <c r="H12" s="13" t="s">
        <v>15</v>
      </c>
      <c r="I12" s="2"/>
      <c r="J12" s="2"/>
      <c r="K12" s="2"/>
      <c r="L12" s="2"/>
    </row>
    <row r="13" spans="1:14" x14ac:dyDescent="0.2">
      <c r="A13" s="18" t="s">
        <v>11</v>
      </c>
      <c r="B13" s="27">
        <v>15.94</v>
      </c>
      <c r="C13" s="12"/>
      <c r="D13" s="2"/>
      <c r="E13" s="2"/>
      <c r="F13" s="2"/>
      <c r="G13" s="2"/>
      <c r="H13" s="2"/>
      <c r="I13" s="2"/>
      <c r="J13" s="2"/>
      <c r="K13" s="2"/>
      <c r="L13" s="2"/>
    </row>
    <row r="14" spans="1:14" ht="51" x14ac:dyDescent="0.2">
      <c r="A14" s="21" t="s">
        <v>0</v>
      </c>
      <c r="B14" s="25">
        <v>0.17499999999999999</v>
      </c>
      <c r="C14" s="12"/>
      <c r="D14" s="4" t="s">
        <v>24</v>
      </c>
      <c r="E14" s="4" t="s">
        <v>23</v>
      </c>
      <c r="F14" s="4" t="s">
        <v>25</v>
      </c>
      <c r="G14" s="4" t="s">
        <v>26</v>
      </c>
      <c r="H14" s="4" t="s">
        <v>28</v>
      </c>
      <c r="I14" s="4" t="s">
        <v>27</v>
      </c>
      <c r="J14" s="4" t="s">
        <v>9</v>
      </c>
      <c r="K14" s="4" t="s">
        <v>6</v>
      </c>
      <c r="L14" s="4" t="s">
        <v>7</v>
      </c>
    </row>
    <row r="15" spans="1:14" x14ac:dyDescent="0.2">
      <c r="A15" s="18" t="s">
        <v>1</v>
      </c>
      <c r="B15" s="22">
        <v>9.5000000000000001E-2</v>
      </c>
      <c r="C15" s="12"/>
      <c r="D15" s="33"/>
      <c r="E15" s="34"/>
      <c r="F15" s="34"/>
      <c r="G15" s="34"/>
      <c r="H15" s="33"/>
      <c r="I15" s="33"/>
      <c r="J15" s="33"/>
      <c r="K15" s="33"/>
      <c r="L15" s="33"/>
    </row>
    <row r="16" spans="1:14" x14ac:dyDescent="0.2">
      <c r="A16" s="18"/>
      <c r="B16" s="20"/>
      <c r="C16" s="12"/>
      <c r="D16" s="35">
        <f>IF(B9&lt;10,B9,10)</f>
        <v>0</v>
      </c>
      <c r="E16" s="35">
        <v>1.5</v>
      </c>
      <c r="F16" s="36">
        <f>D16*E16*F10</f>
        <v>0</v>
      </c>
      <c r="G16" s="36">
        <f>F16*48</f>
        <v>0</v>
      </c>
      <c r="H16" s="35">
        <f>IF(D16&gt;0,IF(D16&lt;7.5,1,5),0)</f>
        <v>0</v>
      </c>
      <c r="I16" s="37">
        <f>B13*H16*48</f>
        <v>0</v>
      </c>
      <c r="J16" s="37">
        <f>(G16+I16+G17)*0.095</f>
        <v>0</v>
      </c>
      <c r="K16" s="37">
        <f>H10+J10+G16+I16</f>
        <v>38291.820000000007</v>
      </c>
      <c r="L16" s="38">
        <f>K16*1.095</f>
        <v>41929.542900000008</v>
      </c>
    </row>
    <row r="17" spans="1:12" ht="17" thickBot="1" x14ac:dyDescent="0.25">
      <c r="A17" s="23"/>
      <c r="B17" s="24"/>
      <c r="C17" s="12"/>
      <c r="D17" s="32">
        <f>IF(B9&gt;10,B9-10,0)</f>
        <v>0</v>
      </c>
      <c r="E17" s="32">
        <v>2</v>
      </c>
      <c r="F17" s="31">
        <f>D17*E17*F10</f>
        <v>0</v>
      </c>
      <c r="G17" s="39">
        <f>F17*48</f>
        <v>0</v>
      </c>
      <c r="H17" s="40"/>
      <c r="I17" s="40"/>
      <c r="J17" s="40"/>
      <c r="K17" s="40"/>
      <c r="L17" s="40"/>
    </row>
    <row r="18" spans="1:12" x14ac:dyDescent="0.2">
      <c r="A18" s="14"/>
      <c r="B18" s="14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2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ht="26" x14ac:dyDescent="0.3">
      <c r="A20" s="8"/>
      <c r="B20" s="8"/>
      <c r="C20" s="8"/>
      <c r="D20" s="9"/>
      <c r="E20" s="9"/>
      <c r="F20" s="9"/>
      <c r="G20" s="10"/>
      <c r="H20" s="11"/>
      <c r="I20" s="8"/>
      <c r="J20" s="8"/>
      <c r="K20" s="8"/>
      <c r="L20" s="8"/>
    </row>
    <row r="21" spans="1:12" x14ac:dyDescent="0.2">
      <c r="A21" s="8" t="s">
        <v>18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2">
      <c r="A22" s="8" t="s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2">
      <c r="A23" s="8" t="s">
        <v>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2020-06-28T12:13:44Z</dcterms:created>
  <dcterms:modified xsi:type="dcterms:W3CDTF">2020-06-30T10:09:29Z</dcterms:modified>
</cp:coreProperties>
</file>